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Arbetsgrupper\EKONOMER\Socialförvaltningen\LOV\2026\"/>
    </mc:Choice>
  </mc:AlternateContent>
  <xr:revisionPtr revIDLastSave="0" documentId="13_ncr:1_{A174A807-0929-4C8B-9E3F-1681A8BD6C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räkning LOV " sheetId="1" r:id="rId1"/>
    <sheet name="Blad1" sheetId="2" r:id="rId2"/>
  </sheets>
  <definedNames>
    <definedName name="_xlnm.Print_Area" localSheetId="0">'Beräkning LOV '!$A$1:$AQ$21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L6" i="1" l="1"/>
  <c r="AL9" i="1"/>
  <c r="AL10" i="1"/>
  <c r="AL13" i="1"/>
  <c r="AL14" i="1"/>
  <c r="AL17" i="1"/>
  <c r="AL18" i="1"/>
  <c r="AL5" i="1"/>
  <c r="AG6" i="1"/>
  <c r="AG9" i="1"/>
  <c r="AG10" i="1"/>
  <c r="AG13" i="1"/>
  <c r="AG14" i="1"/>
  <c r="AG17" i="1"/>
  <c r="AG18" i="1"/>
  <c r="AG5" i="1"/>
  <c r="AC5" i="1"/>
  <c r="AB6" i="1" l="1"/>
  <c r="AB9" i="1" s="1"/>
  <c r="AB10" i="1" l="1"/>
  <c r="AB13" i="1" l="1"/>
  <c r="X6" i="1"/>
  <c r="X9" i="1" s="1"/>
  <c r="X10" i="1" s="1"/>
  <c r="X13" i="1" s="1"/>
  <c r="X14" i="1" s="1"/>
  <c r="X17" i="1" s="1"/>
  <c r="X18" i="1" s="1"/>
  <c r="V6" i="1"/>
  <c r="V9" i="1" s="1"/>
  <c r="V10" i="1" s="1"/>
  <c r="V13" i="1" s="1"/>
  <c r="V14" i="1" s="1"/>
  <c r="V17" i="1" s="1"/>
  <c r="V18" i="1" s="1"/>
  <c r="AB14" i="1" l="1"/>
  <c r="T9" i="1"/>
  <c r="T10" i="1" s="1"/>
  <c r="T6" i="1"/>
  <c r="AB17" i="1" l="1"/>
  <c r="T13" i="1"/>
  <c r="R9" i="1"/>
  <c r="R10" i="1" s="1"/>
  <c r="R6" i="1"/>
  <c r="AB18" i="1" l="1"/>
  <c r="T17" i="1"/>
  <c r="T14" i="1"/>
  <c r="R13" i="1"/>
  <c r="R17" i="1" s="1"/>
  <c r="R18" i="1"/>
  <c r="T18" i="1" l="1"/>
  <c r="R14" i="1"/>
  <c r="P9" i="1" l="1"/>
  <c r="P10" i="1" s="1"/>
  <c r="P6" i="1"/>
  <c r="P13" i="1" l="1"/>
  <c r="P17" i="1" s="1"/>
  <c r="P18" i="1" l="1"/>
  <c r="P14" i="1"/>
  <c r="Q14" i="1" s="1"/>
  <c r="S14" i="1" s="1"/>
  <c r="U14" i="1" l="1"/>
  <c r="W14" i="1"/>
  <c r="M9" i="1"/>
  <c r="M6" i="1"/>
  <c r="AA14" i="1" l="1"/>
  <c r="Y14" i="1"/>
  <c r="M10" i="1"/>
  <c r="M13" i="1"/>
  <c r="K9" i="1"/>
  <c r="K6" i="1"/>
  <c r="AE14" i="1" l="1"/>
  <c r="AC14" i="1"/>
  <c r="K13" i="1"/>
  <c r="K14" i="1" s="1"/>
  <c r="M14" i="1"/>
  <c r="M17" i="1"/>
  <c r="K10" i="1"/>
  <c r="K17" i="1"/>
  <c r="I9" i="1"/>
  <c r="I10" i="1" s="1"/>
  <c r="I6" i="1"/>
  <c r="I13" i="1" l="1"/>
  <c r="M18" i="1"/>
  <c r="K18" i="1"/>
  <c r="I14" i="1" l="1"/>
  <c r="I17" i="1"/>
  <c r="I18" i="1" s="1"/>
  <c r="B18" i="1"/>
  <c r="D18" i="1" s="1"/>
  <c r="F18" i="1" s="1"/>
  <c r="B17" i="1"/>
  <c r="D17" i="1" s="1"/>
  <c r="F17" i="1" s="1"/>
  <c r="B14" i="1"/>
  <c r="D14" i="1" s="1"/>
  <c r="F14" i="1" s="1"/>
  <c r="B13" i="1"/>
  <c r="D13" i="1" s="1"/>
  <c r="F13" i="1" s="1"/>
  <c r="B10" i="1"/>
  <c r="D10" i="1" s="1"/>
  <c r="F10" i="1" s="1"/>
  <c r="B9" i="1"/>
  <c r="D9" i="1" s="1"/>
  <c r="F9" i="1" s="1"/>
  <c r="G6" i="1"/>
  <c r="G10" i="1" s="1"/>
  <c r="G14" i="1" s="1"/>
  <c r="D6" i="1"/>
  <c r="F6" i="1" s="1"/>
  <c r="D5" i="1"/>
  <c r="F5" i="1" s="1"/>
  <c r="H5" i="1" l="1"/>
  <c r="J5" i="1" s="1"/>
  <c r="H6" i="1"/>
  <c r="J6" i="1" s="1"/>
  <c r="H10" i="1"/>
  <c r="J10" i="1" s="1"/>
  <c r="H14" i="1"/>
  <c r="J14" i="1" s="1"/>
  <c r="L14" i="1" s="1"/>
  <c r="O14" i="1" s="1"/>
  <c r="G9" i="1"/>
  <c r="G13" i="1" s="1"/>
  <c r="G17" i="1" s="1"/>
  <c r="G18" i="1" s="1"/>
  <c r="H18" i="1" s="1"/>
  <c r="N10" i="1" l="1"/>
  <c r="L10" i="1"/>
  <c r="N6" i="1"/>
  <c r="L6" i="1"/>
  <c r="N5" i="1"/>
  <c r="L5" i="1"/>
  <c r="J18" i="1"/>
  <c r="H9" i="1"/>
  <c r="J9" i="1" s="1"/>
  <c r="H17" i="1"/>
  <c r="J17" i="1" s="1"/>
  <c r="H13" i="1"/>
  <c r="J13" i="1" s="1"/>
  <c r="N17" i="1" l="1"/>
  <c r="L17" i="1"/>
  <c r="N9" i="1"/>
  <c r="L9" i="1"/>
  <c r="N13" i="1"/>
  <c r="L13" i="1"/>
  <c r="N18" i="1"/>
  <c r="L18" i="1"/>
  <c r="Q6" i="1"/>
  <c r="S6" i="1" s="1"/>
  <c r="O6" i="1"/>
  <c r="Q5" i="1"/>
  <c r="S5" i="1" s="1"/>
  <c r="O5" i="1"/>
  <c r="Q10" i="1"/>
  <c r="S10" i="1" s="1"/>
  <c r="O10" i="1"/>
  <c r="U5" i="1" l="1"/>
  <c r="W5" i="1"/>
  <c r="U6" i="1"/>
  <c r="W6" i="1"/>
  <c r="U10" i="1"/>
  <c r="W10" i="1"/>
  <c r="Q18" i="1"/>
  <c r="S18" i="1" s="1"/>
  <c r="O18" i="1"/>
  <c r="Q9" i="1"/>
  <c r="S9" i="1" s="1"/>
  <c r="O9" i="1"/>
  <c r="Q13" i="1"/>
  <c r="S13" i="1" s="1"/>
  <c r="O13" i="1"/>
  <c r="Q17" i="1"/>
  <c r="S17" i="1" s="1"/>
  <c r="O17" i="1"/>
  <c r="U13" i="1" l="1"/>
  <c r="W13" i="1"/>
  <c r="U9" i="1"/>
  <c r="W9" i="1"/>
  <c r="U18" i="1"/>
  <c r="W18" i="1"/>
  <c r="AA10" i="1"/>
  <c r="Y10" i="1"/>
  <c r="AA6" i="1"/>
  <c r="Y6" i="1"/>
  <c r="AA5" i="1"/>
  <c r="Y5" i="1"/>
  <c r="U17" i="1"/>
  <c r="W17" i="1"/>
  <c r="AE5" i="1" l="1"/>
  <c r="AE6" i="1"/>
  <c r="AC6" i="1"/>
  <c r="AE10" i="1"/>
  <c r="AC10" i="1"/>
  <c r="AA18" i="1"/>
  <c r="Y18" i="1"/>
  <c r="AA9" i="1"/>
  <c r="Y9" i="1"/>
  <c r="AA17" i="1"/>
  <c r="Y17" i="1"/>
  <c r="AA13" i="1"/>
  <c r="Y13" i="1"/>
  <c r="AE17" i="1" l="1"/>
  <c r="AC17" i="1"/>
  <c r="AE9" i="1"/>
  <c r="AC9" i="1"/>
  <c r="AE18" i="1"/>
  <c r="AC18" i="1"/>
  <c r="AE13" i="1"/>
  <c r="AC13" i="1"/>
</calcChain>
</file>

<file path=xl/sharedStrings.xml><?xml version="1.0" encoding="utf-8"?>
<sst xmlns="http://schemas.openxmlformats.org/spreadsheetml/2006/main" count="70" uniqueCount="60">
  <si>
    <t>Ersättning 2015</t>
  </si>
  <si>
    <t>Uppräkning SKL omsorgsprisindex (OPI) prel  2016</t>
  </si>
  <si>
    <t>Ersättning 2016</t>
  </si>
  <si>
    <t>Uppräkning SKL omsorgsprisindex (OPI) prel  2017</t>
  </si>
  <si>
    <t>Ersättning 2017</t>
  </si>
  <si>
    <t>Ersättning 2018</t>
  </si>
  <si>
    <t>Hemtjänst per timme</t>
  </si>
  <si>
    <t>Privata aktörer</t>
  </si>
  <si>
    <t>Kommunen</t>
  </si>
  <si>
    <t>Matdistribution tätort per styck</t>
  </si>
  <si>
    <t>Matdistribution landsbygd per styck</t>
  </si>
  <si>
    <t>Öppning förpackning per styck</t>
  </si>
  <si>
    <t>Uppräkning SKL omsorgsprisindex (OPI) 2018</t>
  </si>
  <si>
    <t>Uppräkning SKL omsorgsprisindex (OPI) 2019</t>
  </si>
  <si>
    <t>Ersättning 2019</t>
  </si>
  <si>
    <t>Uppräkning SKL omsorgsprisindex (OPI) 2020</t>
  </si>
  <si>
    <t>prel</t>
  </si>
  <si>
    <t>def</t>
  </si>
  <si>
    <t>Skillnad prel o def 2020</t>
  </si>
  <si>
    <t xml:space="preserve"> prel Ersättning 2020</t>
  </si>
  <si>
    <t xml:space="preserve"> def Ersättning 2020</t>
  </si>
  <si>
    <t>Uppräkning SKL omsorgsprisindex (OPI) 2021</t>
  </si>
  <si>
    <t xml:space="preserve"> def Ersättning 2021</t>
  </si>
  <si>
    <t>Uppräkning SKL omsorgsprisindex (OPI) 2022</t>
  </si>
  <si>
    <t xml:space="preserve"> def Ersättning 2022</t>
  </si>
  <si>
    <t xml:space="preserve"> prel Ersättning 2023</t>
  </si>
  <si>
    <t>Def uppräkning 2023 av OPI (%)</t>
  </si>
  <si>
    <t>Def ers 2023</t>
  </si>
  <si>
    <t>Prel uppräkning 2024 av OPI (%)</t>
  </si>
  <si>
    <t>Prel ers 2024</t>
  </si>
  <si>
    <t>Def uppräkning 2024 av OPI (%)</t>
  </si>
  <si>
    <t>Def ers 2024</t>
  </si>
  <si>
    <t>Prel uppräkning 2025 av OPI (%)</t>
  </si>
  <si>
    <t>Prel ers 2025</t>
  </si>
  <si>
    <t>Def uppräkning 2025 av OPI (%)</t>
  </si>
  <si>
    <t>Def ers 2025</t>
  </si>
  <si>
    <t>Källa: https://skr.se/skr/ekonomijuridik/ekonomi/prognoserplaneringbudget/prisindex/opi.1333.html</t>
  </si>
  <si>
    <t>Prel Beräkning av LOV-ersättning 2025</t>
  </si>
  <si>
    <t>Omsorgsprisindex</t>
  </si>
  <si>
    <t>def 2020</t>
  </si>
  <si>
    <t>prel 2023</t>
  </si>
  <si>
    <t>def 2023</t>
  </si>
  <si>
    <t>prel 2024</t>
  </si>
  <si>
    <t>def 2024</t>
  </si>
  <si>
    <t>prel 2025</t>
  </si>
  <si>
    <t>def 2025</t>
  </si>
  <si>
    <t>Årskostnad för löneavtal</t>
  </si>
  <si>
    <t>Löneökning utöver avtal (strukturförändring och löneglidning)</t>
  </si>
  <si>
    <t>Lagstadgade arbetsgivaravgifter</t>
  </si>
  <si>
    <t>Löneförändringarnas påverkan på semesterlöneskulden</t>
  </si>
  <si>
    <t>Summa lönekostnadsförändring</t>
  </si>
  <si>
    <t>KPI (genomsnittlig inflation 12 mån tom. nov året före)</t>
  </si>
  <si>
    <t>Omsorgsprisindex*</t>
  </si>
  <si>
    <t>* 80% lönekostnadsförändring och 20% KPI</t>
  </si>
  <si>
    <t>Källa 2026: https://extra.skr.se/skr/tjanster/cirkular/cirkular/2025/cirkular2555aktuellekonomiomsorgsprisindexopifor2026.93987.html</t>
  </si>
  <si>
    <t>Prel uppräkning 2026 av OPI (%)</t>
  </si>
  <si>
    <t>Prel ers 2026</t>
  </si>
  <si>
    <t>Def uppräkning 2026 av OPI (%)</t>
  </si>
  <si>
    <t>Def ers 2026</t>
  </si>
  <si>
    <t>Koll prel 2026: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</si>
</sst>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k_r_-;\-* #,##0.00\ _k_r_-;_-* &quot;-&quot;??\ _k_r_-;_-@_-"/>
    <numFmt numFmtId="165" formatCode="#,##0.0"/>
    <numFmt numFmtId="166" formatCode="0.0%"/>
    <numFmt numFmtId="167" formatCode="0.0"/>
    <numFmt numFmtId="168" formatCode="_-* #,##0\ _k_r_-;\-* #,##0\ _k_r_-;_-* &quot;-&quot;??\ _k_r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1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79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2" fillId="0" borderId="0" xfId="0" applyFont="1"/>
    <xf numFmtId="0" fontId="0" fillId="2" borderId="2" xfId="0" applyFill="1" applyBorder="1"/>
    <xf numFmtId="0" fontId="1" fillId="2" borderId="2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 wrapText="1"/>
    </xf>
    <xf numFmtId="0" fontId="1" fillId="0" borderId="1" xfId="0" applyFont="1" applyBorder="1"/>
    <xf numFmtId="165" fontId="0" fillId="0" borderId="1" xfId="0" applyNumberFormat="1" applyBorder="1"/>
    <xf numFmtId="166" fontId="0" fillId="0" borderId="1" xfId="0" applyNumberFormat="1" applyBorder="1"/>
    <xf numFmtId="1" fontId="0" fillId="0" borderId="1" xfId="0" applyNumberFormat="1" applyBorder="1"/>
    <xf numFmtId="3" fontId="0" fillId="0" borderId="0" xfId="0" applyNumberFormat="1"/>
    <xf numFmtId="0" fontId="0" fillId="0" borderId="3" xfId="0" applyBorder="1"/>
    <xf numFmtId="3" fontId="0" fillId="0" borderId="3" xfId="0" applyNumberFormat="1" applyBorder="1"/>
    <xf numFmtId="166" fontId="0" fillId="0" borderId="3" xfId="0" applyNumberFormat="1" applyBorder="1"/>
    <xf numFmtId="1" fontId="0" fillId="0" borderId="3" xfId="0" applyNumberFormat="1" applyBorder="1"/>
    <xf numFmtId="4" fontId="0" fillId="0" borderId="1" xfId="0" applyNumberFormat="1" applyBorder="1"/>
    <xf numFmtId="2" fontId="0" fillId="0" borderId="1" xfId="0" applyNumberFormat="1" applyBorder="1"/>
    <xf numFmtId="4" fontId="0" fillId="0" borderId="3" xfId="0" applyNumberFormat="1" applyBorder="1"/>
    <xf numFmtId="2" fontId="0" fillId="0" borderId="3" xfId="0" applyNumberFormat="1" applyBorder="1"/>
    <xf numFmtId="165" fontId="0" fillId="0" borderId="0" xfId="0" applyNumberFormat="1"/>
    <xf numFmtId="1" fontId="0" fillId="0" borderId="0" xfId="0" applyNumberFormat="1"/>
    <xf numFmtId="167" fontId="0" fillId="0" borderId="1" xfId="0" applyNumberFormat="1" applyBorder="1"/>
    <xf numFmtId="167" fontId="0" fillId="0" borderId="3" xfId="0" applyNumberFormat="1" applyBorder="1"/>
    <xf numFmtId="0" fontId="0" fillId="3" borderId="4" xfId="0" applyFill="1" applyBorder="1"/>
    <xf numFmtId="168" fontId="0" fillId="3" borderId="5" xfId="1" applyNumberFormat="1" applyFont="1" applyFill="1" applyBorder="1"/>
    <xf numFmtId="168" fontId="0" fillId="3" borderId="6" xfId="1" applyNumberFormat="1" applyFont="1" applyFill="1" applyBorder="1"/>
    <xf numFmtId="0" fontId="0" fillId="3" borderId="5" xfId="0" applyFill="1" applyBorder="1"/>
    <xf numFmtId="1" fontId="0" fillId="3" borderId="1" xfId="0" applyNumberFormat="1" applyFill="1" applyBorder="1"/>
    <xf numFmtId="1" fontId="0" fillId="3" borderId="3" xfId="0" applyNumberFormat="1" applyFill="1" applyBorder="1"/>
    <xf numFmtId="0" fontId="0" fillId="3" borderId="1" xfId="0" applyFill="1" applyBorder="1"/>
    <xf numFmtId="2" fontId="0" fillId="3" borderId="1" xfId="0" applyNumberFormat="1" applyFill="1" applyBorder="1"/>
    <xf numFmtId="2" fontId="0" fillId="3" borderId="3" xfId="0" applyNumberFormat="1" applyFill="1" applyBorder="1"/>
    <xf numFmtId="167" fontId="0" fillId="3" borderId="1" xfId="0" applyNumberFormat="1" applyFill="1" applyBorder="1"/>
    <xf numFmtId="0" fontId="0" fillId="3" borderId="7" xfId="0" applyFill="1" applyBorder="1"/>
    <xf numFmtId="0" fontId="0" fillId="3" borderId="3" xfId="0" applyFill="1" applyBorder="1"/>
    <xf numFmtId="164" fontId="0" fillId="4" borderId="4" xfId="1" applyFont="1" applyFill="1" applyBorder="1"/>
    <xf numFmtId="164" fontId="0" fillId="4" borderId="7" xfId="1" applyFont="1" applyFill="1" applyBorder="1"/>
    <xf numFmtId="164" fontId="0" fillId="4" borderId="5" xfId="1" applyFont="1" applyFill="1" applyBorder="1"/>
    <xf numFmtId="164" fontId="0" fillId="4" borderId="1" xfId="1" applyFont="1" applyFill="1" applyBorder="1"/>
    <xf numFmtId="164" fontId="0" fillId="4" borderId="5" xfId="1" applyNumberFormat="1" applyFont="1" applyFill="1" applyBorder="1"/>
    <xf numFmtId="164" fontId="0" fillId="4" borderId="3" xfId="1" applyFont="1" applyFill="1" applyBorder="1"/>
    <xf numFmtId="164" fontId="0" fillId="4" borderId="3" xfId="1" applyNumberFormat="1" applyFont="1" applyFill="1" applyBorder="1"/>
    <xf numFmtId="164" fontId="0" fillId="4" borderId="6" xfId="1" applyFont="1" applyFill="1" applyBorder="1"/>
    <xf numFmtId="0" fontId="0" fillId="4" borderId="7" xfId="0" applyFill="1" applyBorder="1"/>
    <xf numFmtId="0" fontId="0" fillId="4" borderId="1" xfId="0" applyFill="1" applyBorder="1"/>
    <xf numFmtId="0" fontId="0" fillId="4" borderId="3" xfId="0" applyFill="1" applyBorder="1"/>
    <xf numFmtId="0" fontId="0" fillId="5" borderId="7" xfId="0" applyFill="1" applyBorder="1"/>
    <xf numFmtId="164" fontId="0" fillId="5" borderId="4" xfId="1" applyFont="1" applyFill="1" applyBorder="1"/>
    <xf numFmtId="164" fontId="0" fillId="5" borderId="7" xfId="1" applyFont="1" applyFill="1" applyBorder="1"/>
    <xf numFmtId="0" fontId="0" fillId="5" borderId="1" xfId="0" applyFill="1" applyBorder="1"/>
    <xf numFmtId="164" fontId="0" fillId="5" borderId="5" xfId="1" applyFont="1" applyFill="1" applyBorder="1"/>
    <xf numFmtId="164" fontId="0" fillId="5" borderId="1" xfId="1" applyFont="1" applyFill="1" applyBorder="1"/>
    <xf numFmtId="164" fontId="0" fillId="5" borderId="5" xfId="1" applyNumberFormat="1" applyFont="1" applyFill="1" applyBorder="1"/>
    <xf numFmtId="0" fontId="0" fillId="5" borderId="3" xfId="0" applyFill="1" applyBorder="1"/>
    <xf numFmtId="164" fontId="0" fillId="5" borderId="6" xfId="1" applyFont="1" applyFill="1" applyBorder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8" xfId="0" applyFont="1" applyBorder="1" applyAlignment="1">
      <alignment vertical="top"/>
    </xf>
    <xf numFmtId="0" fontId="8" fillId="0" borderId="9" xfId="0" applyFont="1" applyBorder="1" applyAlignment="1">
      <alignment horizontal="right" vertical="top"/>
    </xf>
    <xf numFmtId="0" fontId="9" fillId="0" borderId="9" xfId="0" applyFont="1" applyBorder="1" applyAlignment="1">
      <alignment horizontal="right" vertical="top"/>
    </xf>
    <xf numFmtId="0" fontId="7" fillId="0" borderId="10" xfId="0" applyFont="1" applyBorder="1" applyAlignment="1">
      <alignment vertical="top"/>
    </xf>
    <xf numFmtId="0" fontId="7" fillId="0" borderId="0" xfId="0" applyFont="1" applyAlignment="1">
      <alignment horizontal="right" vertical="top"/>
    </xf>
    <xf numFmtId="0" fontId="10" fillId="0" borderId="0" xfId="0" applyFont="1"/>
    <xf numFmtId="0" fontId="10" fillId="0" borderId="0" xfId="0" applyFont="1" applyAlignment="1">
      <alignment horizontal="right" vertical="top"/>
    </xf>
    <xf numFmtId="0" fontId="8" fillId="0" borderId="10" xfId="0" applyFont="1" applyBorder="1" applyAlignment="1">
      <alignment vertical="top"/>
    </xf>
    <xf numFmtId="0" fontId="8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11" fillId="0" borderId="11" xfId="0" applyFont="1" applyBorder="1" applyAlignment="1">
      <alignment vertical="top"/>
    </xf>
    <xf numFmtId="10" fontId="11" fillId="0" borderId="12" xfId="0" applyNumberFormat="1" applyFont="1" applyBorder="1" applyAlignment="1">
      <alignment horizontal="right" vertical="top"/>
    </xf>
    <xf numFmtId="10" fontId="12" fillId="0" borderId="12" xfId="0" applyNumberFormat="1" applyFont="1" applyBorder="1" applyAlignment="1">
      <alignment horizontal="right" vertical="top"/>
    </xf>
    <xf numFmtId="0" fontId="1" fillId="6" borderId="2" xfId="0" applyFont="1" applyFill="1" applyBorder="1" applyAlignment="1">
      <alignment horizontal="right" wrapText="1"/>
    </xf>
    <xf numFmtId="0" fontId="0" fillId="6" borderId="7" xfId="0" applyFill="1" applyBorder="1"/>
    <xf numFmtId="0" fontId="0" fillId="6" borderId="1" xfId="0" applyFill="1" applyBorder="1"/>
    <xf numFmtId="0" fontId="0" fillId="6" borderId="3" xfId="0" applyFill="1" applyBorder="1"/>
    <xf numFmtId="164" fontId="0" fillId="6" borderId="1" xfId="0" applyNumberFormat="1" applyFill="1" applyBorder="1"/>
    <xf numFmtId="164" fontId="0" fillId="6" borderId="3" xfId="0" applyNumberFormat="1" applyFill="1" applyBorder="1"/>
    <xf numFmtId="0" fontId="13" fillId="0" borderId="0" xfId="0" applyFont="1"/>
  </cellXfs>
  <cellStyles count="2">
    <cellStyle name="Normal" xfId="0" builtinId="0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22</xdr:row>
      <xdr:rowOff>38100</xdr:rowOff>
    </xdr:from>
    <xdr:to>
      <xdr:col>28</xdr:col>
      <xdr:colOff>675199</xdr:colOff>
      <xdr:row>35</xdr:row>
      <xdr:rowOff>85406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D3B40D60-02AE-4740-AABB-36194B6F2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5400675"/>
          <a:ext cx="8609524" cy="25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36</xdr:row>
      <xdr:rowOff>66675</xdr:rowOff>
    </xdr:from>
    <xdr:to>
      <xdr:col>29</xdr:col>
      <xdr:colOff>65563</xdr:colOff>
      <xdr:row>47</xdr:row>
      <xdr:rowOff>152127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1B058AD0-630A-47C0-879D-CB4AEEFD7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" y="8124825"/>
          <a:ext cx="8895238" cy="21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49</xdr:row>
      <xdr:rowOff>66675</xdr:rowOff>
    </xdr:from>
    <xdr:to>
      <xdr:col>26</xdr:col>
      <xdr:colOff>610451</xdr:colOff>
      <xdr:row>62</xdr:row>
      <xdr:rowOff>38442</xdr:rowOff>
    </xdr:to>
    <xdr:pic>
      <xdr:nvPicPr>
        <xdr:cNvPr id="4" name="Bildobjekt 3">
          <a:extLst>
            <a:ext uri="{FF2B5EF4-FFF2-40B4-BE49-F238E27FC236}">
              <a16:creationId xmlns:a16="http://schemas.microsoft.com/office/drawing/2014/main" id="{CEB73F6E-75B1-401D-8D2C-E18A468A2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5" y="10601325"/>
          <a:ext cx="6096851" cy="2448267"/>
        </a:xfrm>
        <a:prstGeom prst="rect">
          <a:avLst/>
        </a:prstGeom>
      </xdr:spPr>
    </xdr:pic>
    <xdr:clientData/>
  </xdr:twoCellAnchor>
  <xdr:twoCellAnchor editAs="oneCell">
    <xdr:from>
      <xdr:col>29</xdr:col>
      <xdr:colOff>990600</xdr:colOff>
      <xdr:row>22</xdr:row>
      <xdr:rowOff>123825</xdr:rowOff>
    </xdr:from>
    <xdr:to>
      <xdr:col>41</xdr:col>
      <xdr:colOff>344167</xdr:colOff>
      <xdr:row>32</xdr:row>
      <xdr:rowOff>76463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D8481908-03EC-0D63-0CA2-A55DC6666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34575" y="5486400"/>
          <a:ext cx="9078592" cy="1886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7"/>
  <sheetViews>
    <sheetView tabSelected="1" zoomScaleNormal="100" workbookViewId="0">
      <selection activeCell="AD22" sqref="AD22"/>
    </sheetView>
  </sheetViews>
  <sheetFormatPr defaultRowHeight="15" x14ac:dyDescent="0.25"/>
  <cols>
    <col min="1" max="1" width="36.5703125" bestFit="1" customWidth="1"/>
    <col min="2" max="3" width="9.140625" hidden="1" customWidth="1"/>
    <col min="4" max="4" width="14.42578125" hidden="1" customWidth="1"/>
    <col min="5" max="5" width="11.42578125" hidden="1" customWidth="1"/>
    <col min="6" max="6" width="14.42578125" hidden="1" customWidth="1"/>
    <col min="7" max="7" width="11.5703125" hidden="1" customWidth="1"/>
    <col min="8" max="8" width="14.42578125" hidden="1" customWidth="1"/>
    <col min="9" max="9" width="11.5703125" hidden="1" customWidth="1"/>
    <col min="10" max="10" width="14.42578125" hidden="1" customWidth="1"/>
    <col min="11" max="11" width="0" hidden="1" customWidth="1"/>
    <col min="12" max="12" width="14.42578125" hidden="1" customWidth="1"/>
    <col min="13" max="13" width="0" hidden="1" customWidth="1"/>
    <col min="14" max="15" width="14.42578125" hidden="1" customWidth="1"/>
    <col min="16" max="16" width="0" hidden="1" customWidth="1"/>
    <col min="17" max="17" width="14.42578125" hidden="1" customWidth="1"/>
    <col min="18" max="18" width="0" hidden="1" customWidth="1"/>
    <col min="19" max="19" width="14.42578125" hidden="1" customWidth="1"/>
    <col min="20" max="20" width="0" hidden="1" customWidth="1"/>
    <col min="21" max="21" width="14.42578125" hidden="1" customWidth="1"/>
    <col min="22" max="22" width="18.85546875" hidden="1" customWidth="1"/>
    <col min="23" max="23" width="10.140625" hidden="1" customWidth="1"/>
    <col min="24" max="24" width="18" customWidth="1"/>
    <col min="25" max="25" width="10.140625" bestFit="1" customWidth="1"/>
    <col min="26" max="27" width="19.7109375" customWidth="1"/>
    <col min="28" max="28" width="16.28515625" customWidth="1"/>
    <col min="29" max="29" width="13.7109375" customWidth="1"/>
    <col min="30" max="30" width="17" customWidth="1"/>
    <col min="31" max="31" width="13.7109375" customWidth="1"/>
    <col min="32" max="32" width="16.7109375" customWidth="1"/>
    <col min="33" max="33" width="13.140625" customWidth="1"/>
    <col min="34" max="34" width="14.42578125" customWidth="1"/>
    <col min="35" max="35" width="11.5703125" customWidth="1"/>
    <col min="37" max="37" width="13.5703125" bestFit="1" customWidth="1"/>
  </cols>
  <sheetData>
    <row r="1" spans="1:38" ht="17.25" x14ac:dyDescent="0.3">
      <c r="A1" s="3" t="s">
        <v>37</v>
      </c>
    </row>
    <row r="2" spans="1:38" x14ac:dyDescent="0.25">
      <c r="K2" t="s">
        <v>16</v>
      </c>
      <c r="M2" t="s">
        <v>17</v>
      </c>
      <c r="P2" t="s">
        <v>17</v>
      </c>
      <c r="R2" t="s">
        <v>17</v>
      </c>
      <c r="T2" t="s">
        <v>16</v>
      </c>
    </row>
    <row r="3" spans="1:38" ht="105" x14ac:dyDescent="0.25">
      <c r="A3" s="4"/>
      <c r="B3" s="5" t="s">
        <v>0</v>
      </c>
      <c r="C3" s="6" t="s">
        <v>1</v>
      </c>
      <c r="D3" s="5" t="s">
        <v>2</v>
      </c>
      <c r="E3" s="6" t="s">
        <v>3</v>
      </c>
      <c r="F3" s="5" t="s">
        <v>4</v>
      </c>
      <c r="G3" s="6" t="s">
        <v>12</v>
      </c>
      <c r="H3" s="5" t="s">
        <v>5</v>
      </c>
      <c r="I3" s="6" t="s">
        <v>13</v>
      </c>
      <c r="J3" s="5" t="s">
        <v>14</v>
      </c>
      <c r="K3" s="6" t="s">
        <v>15</v>
      </c>
      <c r="L3" s="6" t="s">
        <v>19</v>
      </c>
      <c r="M3" s="6" t="s">
        <v>15</v>
      </c>
      <c r="N3" s="6" t="s">
        <v>20</v>
      </c>
      <c r="O3" s="6" t="s">
        <v>18</v>
      </c>
      <c r="P3" s="6" t="s">
        <v>21</v>
      </c>
      <c r="Q3" s="6" t="s">
        <v>22</v>
      </c>
      <c r="R3" s="6" t="s">
        <v>23</v>
      </c>
      <c r="S3" s="6" t="s">
        <v>24</v>
      </c>
      <c r="T3" s="6">
        <v>2023</v>
      </c>
      <c r="U3" s="6" t="s">
        <v>25</v>
      </c>
      <c r="V3" s="6" t="s">
        <v>26</v>
      </c>
      <c r="W3" s="6" t="s">
        <v>27</v>
      </c>
      <c r="X3" s="6" t="s">
        <v>28</v>
      </c>
      <c r="Y3" s="6" t="s">
        <v>29</v>
      </c>
      <c r="Z3" s="6" t="s">
        <v>30</v>
      </c>
      <c r="AA3" s="6" t="s">
        <v>31</v>
      </c>
      <c r="AB3" s="6" t="s">
        <v>32</v>
      </c>
      <c r="AC3" s="6" t="s">
        <v>33</v>
      </c>
      <c r="AD3" s="6" t="s">
        <v>34</v>
      </c>
      <c r="AE3" s="6" t="s">
        <v>35</v>
      </c>
      <c r="AF3" s="72" t="s">
        <v>55</v>
      </c>
      <c r="AG3" s="72" t="s">
        <v>56</v>
      </c>
      <c r="AH3" s="72" t="s">
        <v>57</v>
      </c>
      <c r="AI3" s="72" t="s">
        <v>58</v>
      </c>
    </row>
    <row r="4" spans="1:38" x14ac:dyDescent="0.25">
      <c r="A4" s="7" t="s">
        <v>6</v>
      </c>
      <c r="B4" s="8"/>
      <c r="C4" s="9"/>
      <c r="D4" s="10"/>
      <c r="E4" s="9"/>
      <c r="F4" s="10"/>
      <c r="G4" s="9"/>
      <c r="H4" s="10"/>
      <c r="I4" s="9"/>
      <c r="J4" s="10"/>
      <c r="K4" s="9"/>
      <c r="L4" s="10"/>
      <c r="M4" s="9"/>
      <c r="N4" s="10"/>
      <c r="O4" s="10"/>
      <c r="P4" s="9"/>
      <c r="Q4" s="10"/>
      <c r="R4" s="9"/>
      <c r="S4" s="10"/>
      <c r="T4" s="9"/>
      <c r="U4" s="28"/>
      <c r="V4" s="34"/>
      <c r="W4" s="24"/>
      <c r="X4" s="44"/>
      <c r="Y4" s="36"/>
      <c r="Z4" s="37"/>
      <c r="AA4" s="36"/>
      <c r="AB4" s="47"/>
      <c r="AC4" s="48"/>
      <c r="AD4" s="49"/>
      <c r="AE4" s="48"/>
      <c r="AF4" s="73"/>
      <c r="AG4" s="73"/>
      <c r="AH4" s="73"/>
      <c r="AI4" s="73"/>
    </row>
    <row r="5" spans="1:38" x14ac:dyDescent="0.25">
      <c r="A5" s="1" t="s">
        <v>7</v>
      </c>
      <c r="B5" s="2">
        <v>446</v>
      </c>
      <c r="C5" s="9">
        <v>8.9999999999999993E-3</v>
      </c>
      <c r="D5" s="10">
        <f>B5*(1+C5)</f>
        <v>450.01399999999995</v>
      </c>
      <c r="E5" s="9">
        <v>1.2999999999999999E-2</v>
      </c>
      <c r="F5" s="10">
        <f>D5*(1+E5)</f>
        <v>455.86418199999991</v>
      </c>
      <c r="G5" s="9">
        <v>2.5999999999999999E-2</v>
      </c>
      <c r="H5" s="10">
        <f>F5*(1+G5)</f>
        <v>467.71665073199995</v>
      </c>
      <c r="I5" s="9">
        <v>2.7E-2</v>
      </c>
      <c r="J5" s="10">
        <f>H5*(1+I5)</f>
        <v>480.34500030176389</v>
      </c>
      <c r="K5" s="9">
        <v>2.5000000000000001E-2</v>
      </c>
      <c r="L5" s="10">
        <f>J5*(1+K5)</f>
        <v>492.35362530930792</v>
      </c>
      <c r="M5" s="9">
        <v>0.03</v>
      </c>
      <c r="N5" s="10">
        <f>J5*(1+M5)</f>
        <v>494.75535031081682</v>
      </c>
      <c r="O5" s="10">
        <f>N5-L5</f>
        <v>2.4017250015089076</v>
      </c>
      <c r="P5" s="9">
        <v>1.4999999999999999E-2</v>
      </c>
      <c r="Q5" s="10">
        <f>N5*(1+P5)</f>
        <v>502.17668056547905</v>
      </c>
      <c r="R5" s="9">
        <v>1.9E-2</v>
      </c>
      <c r="S5" s="10">
        <f>Q5*(1+R5)</f>
        <v>511.71803749622308</v>
      </c>
      <c r="T5" s="9">
        <v>3.5000000000000003E-2</v>
      </c>
      <c r="U5" s="28">
        <f>S5*(1+T5)</f>
        <v>529.62816880859089</v>
      </c>
      <c r="V5" s="30">
        <v>4.5999999999999996</v>
      </c>
      <c r="W5" s="25">
        <f>S5*(1+V5/100)</f>
        <v>535.2570672210494</v>
      </c>
      <c r="X5" s="45">
        <v>4.7</v>
      </c>
      <c r="Y5" s="38">
        <f>W5*(1+X5/100)</f>
        <v>560.41414938043863</v>
      </c>
      <c r="Z5" s="39">
        <v>5</v>
      </c>
      <c r="AA5" s="40">
        <f>W5*(1+Z5/100)</f>
        <v>562.01992058210192</v>
      </c>
      <c r="AB5" s="50">
        <v>3.3</v>
      </c>
      <c r="AC5" s="51">
        <f>AA5*(1+AB5/100)</f>
        <v>580.56657796131128</v>
      </c>
      <c r="AD5" s="52">
        <v>3.6</v>
      </c>
      <c r="AE5" s="51">
        <f>AA5*(1+AD5/100)</f>
        <v>582.25263772305766</v>
      </c>
      <c r="AF5" s="74">
        <v>2.7</v>
      </c>
      <c r="AG5" s="76">
        <f>AE5*(1+AF5/100)</f>
        <v>597.97345894158013</v>
      </c>
      <c r="AH5" s="74"/>
      <c r="AI5" s="74"/>
      <c r="AK5" t="s">
        <v>59</v>
      </c>
      <c r="AL5" s="78">
        <f>AG5/AE5</f>
        <v>1.0269999999999999</v>
      </c>
    </row>
    <row r="6" spans="1:38" x14ac:dyDescent="0.25">
      <c r="A6" s="12" t="s">
        <v>8</v>
      </c>
      <c r="B6" s="13">
        <v>412</v>
      </c>
      <c r="C6" s="14">
        <v>8.9999999999999993E-3</v>
      </c>
      <c r="D6" s="15">
        <f>B6*(1+C6)</f>
        <v>415.70799999999997</v>
      </c>
      <c r="E6" s="14">
        <v>1.2999999999999999E-2</v>
      </c>
      <c r="F6" s="15">
        <f>D6*(1+E6)</f>
        <v>421.11220399999991</v>
      </c>
      <c r="G6" s="14">
        <f>G5</f>
        <v>2.5999999999999999E-2</v>
      </c>
      <c r="H6" s="15">
        <f>F6*(1+G6)</f>
        <v>432.06112130399993</v>
      </c>
      <c r="I6" s="14">
        <f>I5</f>
        <v>2.7E-2</v>
      </c>
      <c r="J6" s="15">
        <f>H6*(1+I6)</f>
        <v>443.72677157920788</v>
      </c>
      <c r="K6" s="14">
        <f>K5</f>
        <v>2.5000000000000001E-2</v>
      </c>
      <c r="L6" s="15">
        <f>J6*(1+K6)</f>
        <v>454.81994086868804</v>
      </c>
      <c r="M6" s="14">
        <f>M5</f>
        <v>0.03</v>
      </c>
      <c r="N6" s="15">
        <f>J6*(1+M6)</f>
        <v>457.0385747265841</v>
      </c>
      <c r="O6" s="15">
        <f>N6-L6</f>
        <v>2.2186338578960658</v>
      </c>
      <c r="P6" s="14">
        <f>P5</f>
        <v>1.4999999999999999E-2</v>
      </c>
      <c r="Q6" s="15">
        <f>N6*(1+P6)</f>
        <v>463.89415334748281</v>
      </c>
      <c r="R6" s="14">
        <f>R5</f>
        <v>1.9E-2</v>
      </c>
      <c r="S6" s="15">
        <f>Q6*(1+R6)</f>
        <v>472.70814226108496</v>
      </c>
      <c r="T6" s="14">
        <f>T5</f>
        <v>3.5000000000000003E-2</v>
      </c>
      <c r="U6" s="29">
        <f>S6*(1+T6)</f>
        <v>489.2529272402229</v>
      </c>
      <c r="V6" s="35">
        <f>V5</f>
        <v>4.5999999999999996</v>
      </c>
      <c r="W6" s="26">
        <f>S6*(1+V6/100)</f>
        <v>494.45271680509489</v>
      </c>
      <c r="X6" s="46">
        <f>X5</f>
        <v>4.7</v>
      </c>
      <c r="Y6" s="38">
        <f>W6*(1+X6/100)</f>
        <v>517.69199449493431</v>
      </c>
      <c r="Z6" s="41">
        <v>5</v>
      </c>
      <c r="AA6" s="42">
        <f>W6*(1+Z6/100)</f>
        <v>519.17535264534968</v>
      </c>
      <c r="AB6" s="54">
        <f>AB5</f>
        <v>3.3</v>
      </c>
      <c r="AC6" s="51">
        <f>AA6*(1+AB6/100)</f>
        <v>536.30813928264615</v>
      </c>
      <c r="AD6" s="52">
        <v>3.6</v>
      </c>
      <c r="AE6" s="51">
        <f>AA6*(1+AD6/100)</f>
        <v>537.86566534058227</v>
      </c>
      <c r="AF6" s="75">
        <v>2.7</v>
      </c>
      <c r="AG6" s="77">
        <f t="shared" ref="AG6:AG18" si="0">AE6*(1+AF6/100)</f>
        <v>552.38803830477798</v>
      </c>
      <c r="AH6" s="75"/>
      <c r="AI6" s="75"/>
      <c r="AL6" s="78">
        <f t="shared" ref="AL6:AL18" si="1">AG6/AE6</f>
        <v>1.0269999999999999</v>
      </c>
    </row>
    <row r="7" spans="1:38" x14ac:dyDescent="0.25">
      <c r="A7" s="1"/>
      <c r="B7" s="8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30"/>
      <c r="V7" s="34"/>
      <c r="W7" s="24"/>
      <c r="X7" s="44"/>
      <c r="Y7" s="36"/>
      <c r="Z7" s="39"/>
      <c r="AA7" s="40"/>
      <c r="AB7" s="47"/>
      <c r="AC7" s="48"/>
      <c r="AD7" s="52"/>
      <c r="AE7" s="53"/>
      <c r="AF7" s="74"/>
      <c r="AG7" s="76"/>
      <c r="AH7" s="74"/>
      <c r="AI7" s="74"/>
      <c r="AL7" s="78"/>
    </row>
    <row r="8" spans="1:38" x14ac:dyDescent="0.25">
      <c r="A8" s="7" t="s">
        <v>9</v>
      </c>
      <c r="B8" s="8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30"/>
      <c r="V8" s="30"/>
      <c r="W8" s="27"/>
      <c r="X8" s="45"/>
      <c r="Y8" s="38"/>
      <c r="Z8" s="39"/>
      <c r="AA8" s="40"/>
      <c r="AB8" s="50"/>
      <c r="AC8" s="51"/>
      <c r="AD8" s="52"/>
      <c r="AE8" s="53"/>
      <c r="AF8" s="74"/>
      <c r="AG8" s="76"/>
      <c r="AH8" s="74"/>
      <c r="AI8" s="74"/>
      <c r="AL8" s="78"/>
    </row>
    <row r="9" spans="1:38" x14ac:dyDescent="0.25">
      <c r="A9" s="1" t="s">
        <v>7</v>
      </c>
      <c r="B9" s="16">
        <f>B5/6</f>
        <v>74.333333333333329</v>
      </c>
      <c r="C9" s="9">
        <v>8.9999999999999993E-3</v>
      </c>
      <c r="D9" s="17">
        <f t="shared" ref="D9:H10" si="2">B9*(1+C9)</f>
        <v>75.002333333333326</v>
      </c>
      <c r="E9" s="9">
        <v>1.2999999999999999E-2</v>
      </c>
      <c r="F9" s="17">
        <f t="shared" si="2"/>
        <v>75.977363666666648</v>
      </c>
      <c r="G9" s="9">
        <f>G6</f>
        <v>2.5999999999999999E-2</v>
      </c>
      <c r="H9" s="17">
        <f t="shared" si="2"/>
        <v>77.952775121999977</v>
      </c>
      <c r="I9" s="9">
        <f>I5</f>
        <v>2.7E-2</v>
      </c>
      <c r="J9" s="17">
        <f t="shared" ref="J9:J10" si="3">H9*(1+I9)</f>
        <v>80.057500050293967</v>
      </c>
      <c r="K9" s="9">
        <f>K5</f>
        <v>2.5000000000000001E-2</v>
      </c>
      <c r="L9" s="17">
        <f t="shared" ref="L9:L10" si="4">J9*(1+K9)</f>
        <v>82.05893755155131</v>
      </c>
      <c r="M9" s="9">
        <f>M5</f>
        <v>0.03</v>
      </c>
      <c r="N9" s="17">
        <f>J9*(1+M9)</f>
        <v>82.45922505180279</v>
      </c>
      <c r="O9" s="17">
        <f>N9-L9</f>
        <v>0.40028750025147986</v>
      </c>
      <c r="P9" s="9">
        <f>P5</f>
        <v>1.4999999999999999E-2</v>
      </c>
      <c r="Q9" s="22">
        <f>N9*(1+P9)</f>
        <v>83.696113427579817</v>
      </c>
      <c r="R9" s="9">
        <f>R5</f>
        <v>1.9E-2</v>
      </c>
      <c r="S9" s="17">
        <f>Q9*(1+R9)</f>
        <v>85.286339582703832</v>
      </c>
      <c r="T9" s="9">
        <f>T5</f>
        <v>3.5000000000000003E-2</v>
      </c>
      <c r="U9" s="31">
        <f>S9*(1+T9)</f>
        <v>88.271361468098462</v>
      </c>
      <c r="V9" s="30">
        <f>V6</f>
        <v>4.5999999999999996</v>
      </c>
      <c r="W9" s="25">
        <f t="shared" ref="W9:W10" si="5">S9*(1+V9/100)</f>
        <v>89.209511203508214</v>
      </c>
      <c r="X9" s="45">
        <f>X6</f>
        <v>4.7</v>
      </c>
      <c r="Y9" s="38">
        <f t="shared" ref="Y9:Y10" si="6">W9*(1+X9/100)</f>
        <v>93.402358230073091</v>
      </c>
      <c r="Z9" s="39">
        <v>5</v>
      </c>
      <c r="AA9" s="40">
        <f t="shared" ref="AA9:AA18" si="7">W9*(1+Z9/100)</f>
        <v>93.669986763683625</v>
      </c>
      <c r="AB9" s="50">
        <f>AB6</f>
        <v>3.3</v>
      </c>
      <c r="AC9" s="51">
        <f t="shared" ref="AC9:AC10" si="8">AA9*(1+AB9/100)</f>
        <v>96.76109632688518</v>
      </c>
      <c r="AD9" s="52">
        <v>3.6</v>
      </c>
      <c r="AE9" s="51">
        <f>AA9*(1+AD9/100)</f>
        <v>97.042106287176239</v>
      </c>
      <c r="AF9" s="74">
        <v>2.7</v>
      </c>
      <c r="AG9" s="76">
        <f t="shared" si="0"/>
        <v>99.662243156929989</v>
      </c>
      <c r="AH9" s="74"/>
      <c r="AI9" s="74"/>
      <c r="AL9" s="78">
        <f t="shared" si="1"/>
        <v>1.0269999999999999</v>
      </c>
    </row>
    <row r="10" spans="1:38" x14ac:dyDescent="0.25">
      <c r="A10" s="12" t="s">
        <v>8</v>
      </c>
      <c r="B10" s="18">
        <f>B6/6</f>
        <v>68.666666666666671</v>
      </c>
      <c r="C10" s="14">
        <v>8.9999999999999993E-3</v>
      </c>
      <c r="D10" s="19">
        <f t="shared" si="2"/>
        <v>69.284666666666666</v>
      </c>
      <c r="E10" s="14">
        <v>1.2999999999999999E-2</v>
      </c>
      <c r="F10" s="19">
        <f t="shared" si="2"/>
        <v>70.185367333333332</v>
      </c>
      <c r="G10" s="14">
        <f>G6</f>
        <v>2.5999999999999999E-2</v>
      </c>
      <c r="H10" s="19">
        <f t="shared" si="2"/>
        <v>72.010186884000007</v>
      </c>
      <c r="I10" s="14">
        <f t="shared" ref="I10:K10" si="9">I9</f>
        <v>2.7E-2</v>
      </c>
      <c r="J10" s="19">
        <f t="shared" si="3"/>
        <v>73.954461929868003</v>
      </c>
      <c r="K10" s="14">
        <f t="shared" si="9"/>
        <v>2.5000000000000001E-2</v>
      </c>
      <c r="L10" s="19">
        <f t="shared" si="4"/>
        <v>75.803323478114692</v>
      </c>
      <c r="M10" s="14">
        <f t="shared" ref="M10" si="10">M9</f>
        <v>0.03</v>
      </c>
      <c r="N10" s="19">
        <f>J10*(1+M10)</f>
        <v>76.173095787764041</v>
      </c>
      <c r="O10" s="19">
        <f>N10-L10</f>
        <v>0.36977230964934904</v>
      </c>
      <c r="P10" s="14">
        <f t="shared" ref="P10:R10" si="11">P9</f>
        <v>1.4999999999999999E-2</v>
      </c>
      <c r="Q10" s="23">
        <f>N10*(1+P10)</f>
        <v>77.315692224580488</v>
      </c>
      <c r="R10" s="14">
        <f t="shared" si="11"/>
        <v>1.9E-2</v>
      </c>
      <c r="S10" s="19">
        <f>Q10*(1+R10)</f>
        <v>78.784690376847507</v>
      </c>
      <c r="T10" s="14">
        <f t="shared" ref="T10" si="12">T9</f>
        <v>3.5000000000000003E-2</v>
      </c>
      <c r="U10" s="32">
        <f>S10*(1+T10)</f>
        <v>81.54215454003716</v>
      </c>
      <c r="V10" s="35">
        <f>V9</f>
        <v>4.5999999999999996</v>
      </c>
      <c r="W10" s="26">
        <f t="shared" si="5"/>
        <v>82.408786134182492</v>
      </c>
      <c r="X10" s="46">
        <f>X9</f>
        <v>4.7</v>
      </c>
      <c r="Y10" s="38">
        <f t="shared" si="6"/>
        <v>86.281999082489065</v>
      </c>
      <c r="Z10" s="41">
        <v>5</v>
      </c>
      <c r="AA10" s="42">
        <f t="shared" si="7"/>
        <v>86.529225440891622</v>
      </c>
      <c r="AB10" s="54">
        <f>AB9</f>
        <v>3.3</v>
      </c>
      <c r="AC10" s="51">
        <f t="shared" si="8"/>
        <v>89.384689880441044</v>
      </c>
      <c r="AD10" s="52">
        <v>3.6</v>
      </c>
      <c r="AE10" s="51">
        <f>AA10*(1+AD10/100)</f>
        <v>89.644277556763726</v>
      </c>
      <c r="AF10" s="75">
        <v>2.7</v>
      </c>
      <c r="AG10" s="77">
        <f t="shared" si="0"/>
        <v>92.064673050796344</v>
      </c>
      <c r="AH10" s="75"/>
      <c r="AI10" s="75"/>
      <c r="AL10" s="78">
        <f t="shared" si="1"/>
        <v>1.0269999999999999</v>
      </c>
    </row>
    <row r="11" spans="1:38" x14ac:dyDescent="0.25">
      <c r="A11" s="1"/>
      <c r="B11" s="8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22"/>
      <c r="R11" s="1"/>
      <c r="S11" s="22"/>
      <c r="T11" s="1"/>
      <c r="U11" s="33"/>
      <c r="V11" s="34"/>
      <c r="W11" s="24"/>
      <c r="X11" s="44"/>
      <c r="Y11" s="36"/>
      <c r="Z11" s="39"/>
      <c r="AA11" s="40"/>
      <c r="AB11" s="47"/>
      <c r="AC11" s="48"/>
      <c r="AD11" s="52"/>
      <c r="AE11" s="53"/>
      <c r="AF11" s="74"/>
      <c r="AG11" s="76"/>
      <c r="AH11" s="74"/>
      <c r="AI11" s="74"/>
      <c r="AL11" s="78"/>
    </row>
    <row r="12" spans="1:38" x14ac:dyDescent="0.25">
      <c r="A12" s="7" t="s">
        <v>10</v>
      </c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2"/>
      <c r="R12" s="1"/>
      <c r="S12" s="22"/>
      <c r="T12" s="1"/>
      <c r="U12" s="33"/>
      <c r="V12" s="30"/>
      <c r="W12" s="27"/>
      <c r="X12" s="45"/>
      <c r="Y12" s="38"/>
      <c r="Z12" s="39"/>
      <c r="AA12" s="40"/>
      <c r="AB12" s="50"/>
      <c r="AC12" s="51"/>
      <c r="AD12" s="52"/>
      <c r="AE12" s="53"/>
      <c r="AF12" s="74"/>
      <c r="AG12" s="76"/>
      <c r="AH12" s="74"/>
      <c r="AI12" s="74"/>
      <c r="AL12" s="78"/>
    </row>
    <row r="13" spans="1:38" x14ac:dyDescent="0.25">
      <c r="A13" s="1" t="s">
        <v>7</v>
      </c>
      <c r="B13" s="16">
        <f>B5/4</f>
        <v>111.5</v>
      </c>
      <c r="C13" s="9">
        <v>8.9999999999999993E-3</v>
      </c>
      <c r="D13" s="17">
        <f t="shared" ref="D13:H14" si="13">B13*(1+C13)</f>
        <v>112.50349999999999</v>
      </c>
      <c r="E13" s="9">
        <v>1.2999999999999999E-2</v>
      </c>
      <c r="F13" s="17">
        <f t="shared" si="13"/>
        <v>113.96604549999998</v>
      </c>
      <c r="G13" s="9">
        <f>G9</f>
        <v>2.5999999999999999E-2</v>
      </c>
      <c r="H13" s="17">
        <f t="shared" si="13"/>
        <v>116.92916268299999</v>
      </c>
      <c r="I13" s="9">
        <f>I9</f>
        <v>2.7E-2</v>
      </c>
      <c r="J13" s="17">
        <f t="shared" ref="J13:J14" si="14">H13*(1+I13)</f>
        <v>120.08625007544097</v>
      </c>
      <c r="K13" s="9">
        <f>K9</f>
        <v>2.5000000000000001E-2</v>
      </c>
      <c r="L13" s="17">
        <f t="shared" ref="L13:L14" si="15">J13*(1+K13)</f>
        <v>123.08840632732698</v>
      </c>
      <c r="M13" s="9">
        <f>M9</f>
        <v>0.03</v>
      </c>
      <c r="N13" s="17">
        <f>J13*(1+M13)</f>
        <v>123.68883757770421</v>
      </c>
      <c r="O13" s="17">
        <f>N13-L13</f>
        <v>0.60043125037722689</v>
      </c>
      <c r="P13" s="9">
        <f>P9</f>
        <v>1.4999999999999999E-2</v>
      </c>
      <c r="Q13" s="22">
        <f>N13*(1+P13)</f>
        <v>125.54417014136976</v>
      </c>
      <c r="R13" s="9">
        <f>R9</f>
        <v>1.9E-2</v>
      </c>
      <c r="S13" s="17">
        <f>Q13*(1+R13)</f>
        <v>127.92950937405577</v>
      </c>
      <c r="T13" s="9">
        <f>T9</f>
        <v>3.5000000000000003E-2</v>
      </c>
      <c r="U13" s="31">
        <f>S13*(1+T13)</f>
        <v>132.40704220214772</v>
      </c>
      <c r="V13" s="30">
        <f>V10</f>
        <v>4.5999999999999996</v>
      </c>
      <c r="W13" s="25">
        <f t="shared" ref="W13:W14" si="16">S13*(1+V13/100)</f>
        <v>133.81426680526235</v>
      </c>
      <c r="X13" s="45">
        <f>X10</f>
        <v>4.7</v>
      </c>
      <c r="Y13" s="38">
        <f t="shared" ref="Y13:Y14" si="17">W13*(1+X13/100)</f>
        <v>140.10353734510966</v>
      </c>
      <c r="Z13" s="39">
        <v>5</v>
      </c>
      <c r="AA13" s="40">
        <f t="shared" si="7"/>
        <v>140.50498014552548</v>
      </c>
      <c r="AB13" s="50">
        <f>AB10</f>
        <v>3.3</v>
      </c>
      <c r="AC13" s="51">
        <f t="shared" ref="AC13:AC14" si="18">AA13*(1+AB13/100)</f>
        <v>145.14164449032782</v>
      </c>
      <c r="AD13" s="52">
        <v>3.6</v>
      </c>
      <c r="AE13" s="51">
        <f>AA13*(1+AD13/100)</f>
        <v>145.56315943076441</v>
      </c>
      <c r="AF13" s="74">
        <v>2.7</v>
      </c>
      <c r="AG13" s="76">
        <f t="shared" si="0"/>
        <v>149.49336473539503</v>
      </c>
      <c r="AH13" s="74"/>
      <c r="AI13" s="74"/>
      <c r="AL13" s="78">
        <f t="shared" si="1"/>
        <v>1.0269999999999999</v>
      </c>
    </row>
    <row r="14" spans="1:38" x14ac:dyDescent="0.25">
      <c r="A14" s="12" t="s">
        <v>8</v>
      </c>
      <c r="B14" s="18">
        <f>B6/4</f>
        <v>103</v>
      </c>
      <c r="C14" s="14">
        <v>8.9999999999999993E-3</v>
      </c>
      <c r="D14" s="19">
        <f t="shared" si="13"/>
        <v>103.92699999999999</v>
      </c>
      <c r="E14" s="14">
        <v>1.2999999999999999E-2</v>
      </c>
      <c r="F14" s="19">
        <f t="shared" si="13"/>
        <v>105.27805099999998</v>
      </c>
      <c r="G14" s="14">
        <f>G10</f>
        <v>2.5999999999999999E-2</v>
      </c>
      <c r="H14" s="19">
        <f t="shared" si="13"/>
        <v>108.01528032599998</v>
      </c>
      <c r="I14" s="14">
        <f t="shared" ref="I14:K14" si="19">I13</f>
        <v>2.7E-2</v>
      </c>
      <c r="J14" s="19">
        <f t="shared" si="14"/>
        <v>110.93169289480197</v>
      </c>
      <c r="K14" s="14">
        <f t="shared" si="19"/>
        <v>2.5000000000000001E-2</v>
      </c>
      <c r="L14" s="19">
        <f t="shared" si="15"/>
        <v>113.70498521717201</v>
      </c>
      <c r="M14" s="14">
        <f t="shared" ref="M14" si="20">M13</f>
        <v>0.03</v>
      </c>
      <c r="N14" s="19">
        <v>114.26</v>
      </c>
      <c r="O14" s="19">
        <f>N14-L14</f>
        <v>0.5550147828279961</v>
      </c>
      <c r="P14" s="14">
        <f t="shared" ref="P14:R14" si="21">P13</f>
        <v>1.4999999999999999E-2</v>
      </c>
      <c r="Q14" s="23">
        <f>N14*(1+P14)</f>
        <v>115.9739</v>
      </c>
      <c r="R14" s="14">
        <f t="shared" si="21"/>
        <v>1.9E-2</v>
      </c>
      <c r="S14" s="19">
        <f>Q14*(1+R14)</f>
        <v>118.17740409999999</v>
      </c>
      <c r="T14" s="14">
        <f t="shared" ref="T14" si="22">T13</f>
        <v>3.5000000000000003E-2</v>
      </c>
      <c r="U14" s="32">
        <f>S14*(1+T14)</f>
        <v>122.31361324349999</v>
      </c>
      <c r="V14" s="35">
        <f>V13</f>
        <v>4.5999999999999996</v>
      </c>
      <c r="W14" s="26">
        <f t="shared" si="16"/>
        <v>123.61356468859999</v>
      </c>
      <c r="X14" s="46">
        <f>X13</f>
        <v>4.7</v>
      </c>
      <c r="Y14" s="38">
        <f t="shared" si="17"/>
        <v>129.42340222896419</v>
      </c>
      <c r="Z14" s="41">
        <v>5</v>
      </c>
      <c r="AA14" s="42">
        <f t="shared" si="7"/>
        <v>129.79424292303</v>
      </c>
      <c r="AB14" s="54">
        <f>AB13</f>
        <v>3.3</v>
      </c>
      <c r="AC14" s="51">
        <f t="shared" si="18"/>
        <v>134.07745293948997</v>
      </c>
      <c r="AD14" s="52">
        <v>3.6</v>
      </c>
      <c r="AE14" s="51">
        <f>AA14*(1+AD14/100)</f>
        <v>134.46683566825908</v>
      </c>
      <c r="AF14" s="75">
        <v>2.7</v>
      </c>
      <c r="AG14" s="77">
        <f t="shared" si="0"/>
        <v>138.09744023130207</v>
      </c>
      <c r="AH14" s="75"/>
      <c r="AI14" s="75"/>
      <c r="AL14" s="78">
        <f t="shared" si="1"/>
        <v>1.0269999999999999</v>
      </c>
    </row>
    <row r="15" spans="1:38" x14ac:dyDescent="0.25">
      <c r="A15" s="1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22"/>
      <c r="R15" s="1"/>
      <c r="S15" s="17"/>
      <c r="T15" s="1"/>
      <c r="U15" s="31"/>
      <c r="V15" s="34"/>
      <c r="W15" s="24"/>
      <c r="X15" s="44"/>
      <c r="Y15" s="36"/>
      <c r="Z15" s="39"/>
      <c r="AA15" s="40"/>
      <c r="AB15" s="47"/>
      <c r="AC15" s="48"/>
      <c r="AD15" s="52"/>
      <c r="AE15" s="53"/>
      <c r="AF15" s="74"/>
      <c r="AG15" s="76"/>
      <c r="AH15" s="74"/>
      <c r="AI15" s="74"/>
      <c r="AL15" s="78"/>
    </row>
    <row r="16" spans="1:38" x14ac:dyDescent="0.25">
      <c r="A16" s="7" t="s">
        <v>11</v>
      </c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2"/>
      <c r="R16" s="1"/>
      <c r="S16" s="17"/>
      <c r="T16" s="1"/>
      <c r="U16" s="31"/>
      <c r="V16" s="30"/>
      <c r="W16" s="27"/>
      <c r="X16" s="45"/>
      <c r="Y16" s="38"/>
      <c r="Z16" s="39"/>
      <c r="AA16" s="40"/>
      <c r="AB16" s="50"/>
      <c r="AC16" s="51"/>
      <c r="AD16" s="52"/>
      <c r="AE16" s="53"/>
      <c r="AF16" s="74"/>
      <c r="AG16" s="76"/>
      <c r="AH16" s="74"/>
      <c r="AI16" s="74"/>
      <c r="AL16" s="78"/>
    </row>
    <row r="17" spans="1:38" x14ac:dyDescent="0.25">
      <c r="A17" s="1" t="s">
        <v>7</v>
      </c>
      <c r="B17" s="16">
        <f>B5/12</f>
        <v>37.166666666666664</v>
      </c>
      <c r="C17" s="9">
        <v>8.9999999999999993E-3</v>
      </c>
      <c r="D17" s="17">
        <f t="shared" ref="D17:H18" si="23">B17*(1+C17)</f>
        <v>37.501166666666663</v>
      </c>
      <c r="E17" s="9">
        <v>1.2999999999999999E-2</v>
      </c>
      <c r="F17" s="17">
        <f t="shared" si="23"/>
        <v>37.988681833333324</v>
      </c>
      <c r="G17" s="9">
        <f>G13</f>
        <v>2.5999999999999999E-2</v>
      </c>
      <c r="H17" s="17">
        <f t="shared" si="23"/>
        <v>38.976387560999989</v>
      </c>
      <c r="I17" s="9">
        <f>I13</f>
        <v>2.7E-2</v>
      </c>
      <c r="J17" s="17">
        <f t="shared" ref="J17:J18" si="24">H17*(1+I17)</f>
        <v>40.028750025146984</v>
      </c>
      <c r="K17" s="9">
        <f>K13</f>
        <v>2.5000000000000001E-2</v>
      </c>
      <c r="L17" s="17">
        <f t="shared" ref="L17:L18" si="25">J17*(1+K17)</f>
        <v>41.029468775775655</v>
      </c>
      <c r="M17" s="9">
        <f>M13</f>
        <v>0.03</v>
      </c>
      <c r="N17" s="17">
        <f>J17*(1+M17)</f>
        <v>41.229612525901395</v>
      </c>
      <c r="O17" s="17">
        <f>N17-L17</f>
        <v>0.20014375012573993</v>
      </c>
      <c r="P17" s="9">
        <f>P13</f>
        <v>1.4999999999999999E-2</v>
      </c>
      <c r="Q17" s="22">
        <f>N17*(1+P17)</f>
        <v>41.848056713789909</v>
      </c>
      <c r="R17" s="9">
        <f>R13</f>
        <v>1.9E-2</v>
      </c>
      <c r="S17" s="17">
        <f>Q17*(1+R17)</f>
        <v>42.643169791351916</v>
      </c>
      <c r="T17" s="9">
        <f>T13</f>
        <v>3.5000000000000003E-2</v>
      </c>
      <c r="U17" s="31">
        <f>S17*(1+T17)</f>
        <v>44.135680734049231</v>
      </c>
      <c r="V17" s="30">
        <f>V14</f>
        <v>4.5999999999999996</v>
      </c>
      <c r="W17" s="25">
        <f t="shared" ref="W17:W18" si="26">S17*(1+V17/100)</f>
        <v>44.604755601754107</v>
      </c>
      <c r="X17" s="45">
        <f>X14</f>
        <v>4.7</v>
      </c>
      <c r="Y17" s="38">
        <f t="shared" ref="Y17:Y18" si="27">W17*(1+X17/100)</f>
        <v>46.701179115036545</v>
      </c>
      <c r="Z17" s="39">
        <v>5</v>
      </c>
      <c r="AA17" s="40">
        <f t="shared" si="7"/>
        <v>46.834993381841812</v>
      </c>
      <c r="AB17" s="50">
        <f>AB14</f>
        <v>3.3</v>
      </c>
      <c r="AC17" s="51">
        <f t="shared" ref="AC17:AC18" si="28">AA17*(1+AB17/100)</f>
        <v>48.38054816344259</v>
      </c>
      <c r="AD17" s="52">
        <v>3.6</v>
      </c>
      <c r="AE17" s="51">
        <f>AA17*(1+AD17/100)</f>
        <v>48.521053143588119</v>
      </c>
      <c r="AF17" s="74">
        <v>2.7</v>
      </c>
      <c r="AG17" s="76">
        <f t="shared" si="0"/>
        <v>49.831121578464995</v>
      </c>
      <c r="AH17" s="74"/>
      <c r="AI17" s="74"/>
      <c r="AL17" s="78">
        <f t="shared" si="1"/>
        <v>1.0269999999999999</v>
      </c>
    </row>
    <row r="18" spans="1:38" x14ac:dyDescent="0.25">
      <c r="A18" s="12" t="s">
        <v>8</v>
      </c>
      <c r="B18" s="18">
        <f>B6/12</f>
        <v>34.333333333333336</v>
      </c>
      <c r="C18" s="14">
        <v>8.9999999999999993E-3</v>
      </c>
      <c r="D18" s="19">
        <f t="shared" si="23"/>
        <v>34.642333333333333</v>
      </c>
      <c r="E18" s="14">
        <v>1.2999999999999999E-2</v>
      </c>
      <c r="F18" s="19">
        <f t="shared" si="23"/>
        <v>35.092683666666666</v>
      </c>
      <c r="G18" s="14">
        <f>G17</f>
        <v>2.5999999999999999E-2</v>
      </c>
      <c r="H18" s="19">
        <f t="shared" si="23"/>
        <v>36.005093442000003</v>
      </c>
      <c r="I18" s="14">
        <f t="shared" ref="I18:K18" si="29">I17</f>
        <v>2.7E-2</v>
      </c>
      <c r="J18" s="19">
        <f t="shared" si="24"/>
        <v>36.977230964934002</v>
      </c>
      <c r="K18" s="14">
        <f t="shared" si="29"/>
        <v>2.5000000000000001E-2</v>
      </c>
      <c r="L18" s="19">
        <f t="shared" si="25"/>
        <v>37.901661739057346</v>
      </c>
      <c r="M18" s="14">
        <f t="shared" ref="M18" si="30">M17</f>
        <v>0.03</v>
      </c>
      <c r="N18" s="19">
        <f>J18*(1+M18)</f>
        <v>38.08654789388202</v>
      </c>
      <c r="O18" s="19">
        <f>N18-L18</f>
        <v>0.18488615482467452</v>
      </c>
      <c r="P18" s="14">
        <f t="shared" ref="P18:R18" si="31">P17</f>
        <v>1.4999999999999999E-2</v>
      </c>
      <c r="Q18" s="23">
        <f>N18*(1+P18)</f>
        <v>38.657846112290244</v>
      </c>
      <c r="R18" s="14">
        <f t="shared" si="31"/>
        <v>1.9E-2</v>
      </c>
      <c r="S18" s="19">
        <f>Q18*(1+R18)</f>
        <v>39.392345188423754</v>
      </c>
      <c r="T18" s="14">
        <f t="shared" ref="T18" si="32">T17</f>
        <v>3.5000000000000003E-2</v>
      </c>
      <c r="U18" s="32">
        <f>S18*(1+T18)</f>
        <v>40.77107727001858</v>
      </c>
      <c r="V18" s="35">
        <f>V17</f>
        <v>4.5999999999999996</v>
      </c>
      <c r="W18" s="26">
        <f t="shared" si="26"/>
        <v>41.204393067091246</v>
      </c>
      <c r="X18" s="46">
        <f>X17</f>
        <v>4.7</v>
      </c>
      <c r="Y18" s="43">
        <f t="shared" si="27"/>
        <v>43.140999541244533</v>
      </c>
      <c r="Z18" s="41">
        <v>5</v>
      </c>
      <c r="AA18" s="42">
        <f t="shared" si="7"/>
        <v>43.264612720445811</v>
      </c>
      <c r="AB18" s="54">
        <f>AB17</f>
        <v>3.3</v>
      </c>
      <c r="AC18" s="55">
        <f t="shared" si="28"/>
        <v>44.692344940220522</v>
      </c>
      <c r="AD18" s="52">
        <v>3.6</v>
      </c>
      <c r="AE18" s="51">
        <f>AA18*(1+AD18/100)</f>
        <v>44.822138778381863</v>
      </c>
      <c r="AF18" s="75">
        <v>2.7</v>
      </c>
      <c r="AG18" s="77">
        <f t="shared" si="0"/>
        <v>46.032336525398172</v>
      </c>
      <c r="AH18" s="75"/>
      <c r="AI18" s="75"/>
      <c r="AL18" s="78">
        <f t="shared" si="1"/>
        <v>1.0269999999999999</v>
      </c>
    </row>
    <row r="19" spans="1:38" x14ac:dyDescent="0.25">
      <c r="B19" s="20"/>
      <c r="L19" s="11"/>
      <c r="N19" s="11"/>
      <c r="O19" s="11"/>
      <c r="Q19" s="11"/>
      <c r="S19" s="11"/>
      <c r="U19" s="11"/>
    </row>
    <row r="20" spans="1:38" x14ac:dyDescent="0.25">
      <c r="B20" s="20"/>
      <c r="L20" s="11"/>
      <c r="N20" s="11"/>
      <c r="O20" s="11"/>
      <c r="Q20" s="11"/>
      <c r="S20" s="11"/>
      <c r="U20" s="11"/>
    </row>
    <row r="21" spans="1:38" x14ac:dyDescent="0.25">
      <c r="A21" s="56" t="s">
        <v>36</v>
      </c>
      <c r="B21" s="20"/>
      <c r="L21" s="11"/>
      <c r="N21" s="11"/>
      <c r="O21" s="11"/>
      <c r="Q21" s="11"/>
      <c r="S21" s="11"/>
      <c r="U21" s="11"/>
      <c r="AB21" s="56"/>
      <c r="AE21" t="s">
        <v>54</v>
      </c>
    </row>
    <row r="22" spans="1:38" x14ac:dyDescent="0.25">
      <c r="B22" s="20"/>
      <c r="L22" s="11"/>
      <c r="N22" s="11"/>
      <c r="O22" s="11"/>
      <c r="Q22" s="11"/>
      <c r="S22" s="11"/>
      <c r="U22" s="11"/>
    </row>
    <row r="23" spans="1:38" x14ac:dyDescent="0.25">
      <c r="B23" s="20"/>
      <c r="L23" s="11"/>
      <c r="N23" s="11"/>
      <c r="O23" s="11"/>
      <c r="Q23" s="11"/>
      <c r="S23" s="11"/>
      <c r="U23" s="11"/>
    </row>
    <row r="24" spans="1:38" x14ac:dyDescent="0.25">
      <c r="B24" s="20"/>
      <c r="L24" s="11"/>
      <c r="N24" s="11"/>
      <c r="O24" s="11"/>
      <c r="Q24" s="11"/>
      <c r="S24" s="11"/>
      <c r="U24" s="11"/>
    </row>
    <row r="25" spans="1:38" x14ac:dyDescent="0.25">
      <c r="B25" s="20"/>
    </row>
    <row r="26" spans="1:38" x14ac:dyDescent="0.25">
      <c r="B26" s="20"/>
      <c r="D26" s="21"/>
      <c r="L26" s="11"/>
      <c r="N26" s="11"/>
      <c r="O26" s="11"/>
      <c r="Q26" s="11"/>
      <c r="S26" s="11"/>
      <c r="U26" s="11"/>
    </row>
    <row r="27" spans="1:38" ht="17.25" x14ac:dyDescent="0.3">
      <c r="A27" s="3"/>
    </row>
  </sheetData>
  <pageMargins left="0.7" right="0.7" top="0.75" bottom="0.75" header="0.3" footer="0.3"/>
  <pageSetup paperSize="9" scale="79" orientation="landscape" r:id="rId1"/>
  <colBreaks count="1" manualBreakCount="1">
    <brk id="3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9A971-DF71-476F-9A08-F01520752135}">
  <dimension ref="A1:J13"/>
  <sheetViews>
    <sheetView workbookViewId="0">
      <selection activeCell="K7" sqref="K7"/>
    </sheetView>
  </sheetViews>
  <sheetFormatPr defaultRowHeight="15" x14ac:dyDescent="0.25"/>
  <sheetData>
    <row r="1" spans="1:10" ht="18" x14ac:dyDescent="0.25">
      <c r="A1" s="57" t="s">
        <v>38</v>
      </c>
      <c r="B1" s="58"/>
      <c r="C1" s="58"/>
      <c r="D1" s="58"/>
      <c r="E1" s="58"/>
      <c r="F1" s="58"/>
      <c r="G1" s="58"/>
      <c r="H1" s="58"/>
      <c r="I1" s="58"/>
      <c r="J1" s="58"/>
    </row>
    <row r="2" spans="1:10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</row>
    <row r="3" spans="1:10" ht="15.75" thickBot="1" x14ac:dyDescent="0.3">
      <c r="A3" s="58"/>
      <c r="B3" s="58"/>
      <c r="C3" s="58"/>
      <c r="D3" s="58"/>
      <c r="E3" s="58"/>
      <c r="F3" s="58"/>
      <c r="G3" s="58"/>
      <c r="H3" s="58"/>
      <c r="I3" s="58"/>
      <c r="J3" s="58"/>
    </row>
    <row r="4" spans="1:10" ht="15.75" thickBot="1" x14ac:dyDescent="0.3">
      <c r="A4" s="59"/>
      <c r="B4" s="60" t="s">
        <v>39</v>
      </c>
      <c r="C4" s="60">
        <v>2021</v>
      </c>
      <c r="D4" s="60">
        <v>2022</v>
      </c>
      <c r="E4" s="60" t="s">
        <v>40</v>
      </c>
      <c r="F4" s="60" t="s">
        <v>41</v>
      </c>
      <c r="G4" s="61" t="s">
        <v>42</v>
      </c>
      <c r="H4" s="61" t="s">
        <v>43</v>
      </c>
      <c r="I4" s="61" t="s">
        <v>44</v>
      </c>
      <c r="J4" s="61" t="s">
        <v>45</v>
      </c>
    </row>
    <row r="5" spans="1:10" x14ac:dyDescent="0.25">
      <c r="A5" s="62" t="s">
        <v>46</v>
      </c>
      <c r="B5" s="63">
        <v>2.96</v>
      </c>
      <c r="C5" s="63">
        <v>1.68</v>
      </c>
      <c r="D5" s="63">
        <v>1.85</v>
      </c>
      <c r="E5" s="58">
        <v>2.2599999999999998</v>
      </c>
      <c r="F5" s="58">
        <v>3.51</v>
      </c>
      <c r="G5" s="64">
        <v>3.15</v>
      </c>
      <c r="H5" s="64">
        <v>3.49</v>
      </c>
      <c r="I5" s="64">
        <v>2.96</v>
      </c>
      <c r="J5" s="58">
        <v>3.38</v>
      </c>
    </row>
    <row r="6" spans="1:10" x14ac:dyDescent="0.25">
      <c r="A6" s="62" t="s">
        <v>47</v>
      </c>
      <c r="B6" s="63">
        <v>0.1</v>
      </c>
      <c r="C6" s="63">
        <v>0.1</v>
      </c>
      <c r="D6" s="63">
        <v>0.1</v>
      </c>
      <c r="E6" s="63">
        <v>0.1</v>
      </c>
      <c r="F6" s="63">
        <v>0.1</v>
      </c>
      <c r="G6" s="65">
        <v>0.1</v>
      </c>
      <c r="H6" s="65">
        <v>0.1</v>
      </c>
      <c r="I6" s="65">
        <v>0.1</v>
      </c>
      <c r="J6" s="65">
        <v>0.1</v>
      </c>
    </row>
    <row r="7" spans="1:10" x14ac:dyDescent="0.25">
      <c r="A7" s="62" t="s">
        <v>48</v>
      </c>
      <c r="B7" s="63">
        <v>0</v>
      </c>
      <c r="C7" s="63">
        <v>-0.18</v>
      </c>
      <c r="D7" s="63">
        <v>-0.06</v>
      </c>
      <c r="E7" s="63">
        <v>0.18</v>
      </c>
      <c r="F7" s="63">
        <v>0.18</v>
      </c>
      <c r="G7" s="65">
        <v>0.06</v>
      </c>
      <c r="H7" s="65">
        <v>0.06</v>
      </c>
      <c r="I7" s="65">
        <v>0</v>
      </c>
      <c r="J7" s="65">
        <v>0</v>
      </c>
    </row>
    <row r="8" spans="1:10" x14ac:dyDescent="0.25">
      <c r="A8" s="62" t="s">
        <v>49</v>
      </c>
      <c r="B8" s="63">
        <v>0.18</v>
      </c>
      <c r="C8" s="63">
        <v>0.1</v>
      </c>
      <c r="D8" s="63">
        <v>0.11</v>
      </c>
      <c r="E8" s="63">
        <v>0.14000000000000001</v>
      </c>
      <c r="F8" s="63">
        <v>0.21</v>
      </c>
      <c r="G8" s="65">
        <v>0.19</v>
      </c>
      <c r="H8" s="65">
        <v>0.21</v>
      </c>
      <c r="I8" s="65">
        <v>0.18</v>
      </c>
      <c r="J8" s="65">
        <v>0.2</v>
      </c>
    </row>
    <row r="9" spans="1:10" x14ac:dyDescent="0.25">
      <c r="A9" s="66" t="s">
        <v>50</v>
      </c>
      <c r="B9" s="67">
        <v>3.23</v>
      </c>
      <c r="C9" s="67">
        <v>1.7</v>
      </c>
      <c r="D9" s="67">
        <v>2</v>
      </c>
      <c r="E9" s="67">
        <v>2.68</v>
      </c>
      <c r="F9" s="67">
        <v>4</v>
      </c>
      <c r="G9" s="68">
        <v>3.5</v>
      </c>
      <c r="H9" s="68">
        <v>3.86</v>
      </c>
      <c r="I9" s="68">
        <v>3.24</v>
      </c>
      <c r="J9" s="68">
        <v>3.68</v>
      </c>
    </row>
    <row r="10" spans="1:10" x14ac:dyDescent="0.25">
      <c r="A10" s="66" t="s">
        <v>51</v>
      </c>
      <c r="B10" s="67">
        <v>1.82</v>
      </c>
      <c r="C10" s="67">
        <v>0.74</v>
      </c>
      <c r="D10" s="67">
        <v>1.62</v>
      </c>
      <c r="E10" s="67">
        <v>6.97</v>
      </c>
      <c r="F10" s="67">
        <v>6.97</v>
      </c>
      <c r="G10" s="68">
        <v>9.7100000000000009</v>
      </c>
      <c r="H10" s="68">
        <v>9.7100000000000009</v>
      </c>
      <c r="I10" s="68">
        <v>3.48</v>
      </c>
      <c r="J10" s="68">
        <v>3.48</v>
      </c>
    </row>
    <row r="11" spans="1:10" ht="16.5" thickBot="1" x14ac:dyDescent="0.3">
      <c r="A11" s="69" t="s">
        <v>52</v>
      </c>
      <c r="B11" s="70">
        <v>0.03</v>
      </c>
      <c r="C11" s="70">
        <v>1.4999999999999999E-2</v>
      </c>
      <c r="D11" s="70">
        <v>1.9E-2</v>
      </c>
      <c r="E11" s="70">
        <v>3.5000000000000003E-2</v>
      </c>
      <c r="F11" s="70">
        <v>4.5999999999999999E-2</v>
      </c>
      <c r="G11" s="71">
        <v>4.7E-2</v>
      </c>
      <c r="H11" s="71">
        <v>0.05</v>
      </c>
      <c r="I11" s="71">
        <v>3.3000000000000002E-2</v>
      </c>
      <c r="J11" s="71">
        <v>3.5999999999999997E-2</v>
      </c>
    </row>
    <row r="12" spans="1:10" x14ac:dyDescent="0.25">
      <c r="A12" s="58"/>
      <c r="B12" s="58"/>
      <c r="C12" s="58"/>
      <c r="D12" s="58"/>
      <c r="E12" s="58"/>
      <c r="F12" s="58"/>
      <c r="G12" s="58"/>
      <c r="H12" s="58"/>
      <c r="I12" s="68"/>
      <c r="J12" s="58"/>
    </row>
    <row r="13" spans="1:10" x14ac:dyDescent="0.25">
      <c r="A13" s="58" t="s">
        <v>53</v>
      </c>
      <c r="B13" s="58"/>
      <c r="C13" s="58"/>
      <c r="D13" s="58"/>
      <c r="E13" s="58"/>
      <c r="F13" s="58"/>
      <c r="G13" s="58"/>
      <c r="H13" s="58"/>
      <c r="I13" s="68"/>
      <c r="J13" s="5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Beräkning LOV </vt:lpstr>
      <vt:lpstr>Blad1</vt:lpstr>
      <vt:lpstr>'Beräkning LOV '!Utskriftsområde</vt:lpstr>
    </vt:vector>
  </TitlesOfParts>
  <Company>Habo kommun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Alzén Anna-Carin</dc:creator>
  <cp:lastModifiedBy>Fredrik Ottosson</cp:lastModifiedBy>
  <cp:lastPrinted>2025-06-13T09:06:54Z</cp:lastPrinted>
  <dcterms:created xsi:type="dcterms:W3CDTF">2017-08-07T08:01:56Z</dcterms:created>
  <dcterms:modified xsi:type="dcterms:W3CDTF">2026-02-19T14:57:09Z</dcterms:modified>
</cp:coreProperties>
</file>